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100" windowHeight="12840" activeTab="3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<sst xmlns="http://schemas.openxmlformats.org/spreadsheetml/2006/main" count="137" uniqueCount="108">
  <si>
    <t>徐州四星高中近4年招生计划（三十五中和三十七中25年才晋升四星级）</t>
  </si>
  <si>
    <t>25年招生计划</t>
  </si>
  <si>
    <t>26年招生计划</t>
  </si>
  <si>
    <t>序号</t>
  </si>
  <si>
    <t>优本升学</t>
  </si>
  <si>
    <t>总计划数</t>
  </si>
  <si>
    <t>特长生总计划</t>
  </si>
  <si>
    <t>统招生计划</t>
  </si>
  <si>
    <t>指标生总计划</t>
  </si>
  <si>
    <t>徐州市第一中学</t>
  </si>
  <si>
    <t>徐州市第二中学</t>
  </si>
  <si>
    <t>徐州市第三中学</t>
  </si>
  <si>
    <t>徐州高级中学</t>
  </si>
  <si>
    <t>徐州市第五中学</t>
  </si>
  <si>
    <t>徐州中学</t>
  </si>
  <si>
    <t>徐州市第三十六中学</t>
  </si>
  <si>
    <t>徐州市侯集高级中学</t>
  </si>
  <si>
    <t>徐州开发区高级中学</t>
  </si>
  <si>
    <t>徐州市矿大实验学校</t>
  </si>
  <si>
    <t>徐州市第三十五中学</t>
  </si>
  <si>
    <t>徐州市第三十七中学</t>
  </si>
  <si>
    <t>徐州中学明珠校区</t>
  </si>
  <si>
    <t>徐州九里中学</t>
  </si>
  <si>
    <t>合计</t>
  </si>
  <si>
    <t>2023年和2025年徐州市区第一批次四星级高中等学校平行志愿投档线</t>
  </si>
  <si>
    <t>优本优越</t>
  </si>
  <si>
    <t>2025年A志愿投档线</t>
  </si>
  <si>
    <t>2025年平行志愿投档线</t>
  </si>
  <si>
    <t>2026年A志愿投档线</t>
  </si>
  <si>
    <t>2026年平行志愿投档线</t>
  </si>
  <si>
    <r>
      <t>26</t>
    </r>
    <r>
      <rPr>
        <sz val="11"/>
        <color theme="1"/>
        <rFont val="Arial"/>
        <charset val="134"/>
      </rPr>
      <t>→</t>
    </r>
    <r>
      <rPr>
        <sz val="11"/>
        <color theme="1"/>
        <rFont val="宋体"/>
        <charset val="134"/>
        <scheme val="minor"/>
      </rPr>
      <t>25年A志愿线增长</t>
    </r>
  </si>
  <si>
    <r>
      <t>26</t>
    </r>
    <r>
      <rPr>
        <sz val="11"/>
        <color theme="1"/>
        <rFont val="Arial"/>
        <charset val="134"/>
      </rPr>
      <t>→</t>
    </r>
    <r>
      <rPr>
        <sz val="11"/>
        <color theme="1"/>
        <rFont val="宋体"/>
        <charset val="134"/>
        <scheme val="minor"/>
      </rPr>
      <t>25年平行志愿线增长</t>
    </r>
  </si>
  <si>
    <t>2026年A志愿和平行志愿分差</t>
  </si>
  <si>
    <t>2025年A志愿和平行志愿分差</t>
  </si>
  <si>
    <t>徐州经济技术开发区高级中学</t>
  </si>
  <si>
    <t>徐州市第三十五中学（25年晋级四星）</t>
  </si>
  <si>
    <t>徐州市王杰中学晋星计划</t>
  </si>
  <si>
    <t>610.5（晋星）</t>
  </si>
  <si>
    <t>/</t>
  </si>
  <si>
    <t>643（培优）</t>
  </si>
  <si>
    <t>徐州市九里中学（24年晋级四星）</t>
  </si>
  <si>
    <t>撷秀</t>
  </si>
  <si>
    <t>树人</t>
  </si>
  <si>
    <t>侯实</t>
  </si>
  <si>
    <t>高中投档线</t>
  </si>
  <si>
    <t>其他普通高中学校（含国际课程班）及中职职教高考班，高技能人才班招生计划</t>
  </si>
  <si>
    <t>学校</t>
  </si>
  <si>
    <t>2025年计划</t>
  </si>
  <si>
    <t>2026年计划</t>
  </si>
  <si>
    <t>备注</t>
  </si>
  <si>
    <t>徐州市王杰中学</t>
  </si>
  <si>
    <t>徐州市撷秀中学</t>
  </si>
  <si>
    <t>民办，学费7920元/学期</t>
  </si>
  <si>
    <t>徐州市树人中学</t>
  </si>
  <si>
    <t>民办，学费6930元/学期</t>
  </si>
  <si>
    <t>徐州市启星中学</t>
  </si>
  <si>
    <t>民办，学费9300元/学期</t>
  </si>
  <si>
    <t>徐州市辅仁学校</t>
  </si>
  <si>
    <t>民办，学费5900元/学期</t>
  </si>
  <si>
    <t>光华外国语大学</t>
  </si>
  <si>
    <t>民办，学费12000元/学期</t>
  </si>
  <si>
    <t>徐州华杰高级中学</t>
  </si>
  <si>
    <t>民办，学费9800元/学期</t>
  </si>
  <si>
    <t>徐州培栋实验学校</t>
  </si>
  <si>
    <t>民办，学费34000元/学期</t>
  </si>
  <si>
    <t>徐州京师未来实验学校</t>
  </si>
  <si>
    <t>民办，学费9700元/学期</t>
  </si>
  <si>
    <t>徐州市青藤中学</t>
  </si>
  <si>
    <t>民办，学费待定</t>
  </si>
  <si>
    <t>徐州爱登高学校</t>
  </si>
  <si>
    <t>民办，学费11600元/学期。原徐州爱登堡国际学校。</t>
  </si>
  <si>
    <t>徐州普学汇志学校</t>
  </si>
  <si>
    <t>民办，学费12800元/学期</t>
  </si>
  <si>
    <t>徐州市金榜学校</t>
  </si>
  <si>
    <t>民办，学费7900元/学期</t>
  </si>
  <si>
    <t>徐州市树恩中学</t>
  </si>
  <si>
    <t>民办，学费11300元/学期</t>
  </si>
  <si>
    <t>徐州市开发区侯集实验中学</t>
  </si>
  <si>
    <t>民办，学费6900元/学期</t>
  </si>
  <si>
    <t>徐州市正德高级中学</t>
  </si>
  <si>
    <t>民办，学费11000元/学期</t>
  </si>
  <si>
    <t>贾汪区英华实验学校</t>
  </si>
  <si>
    <t>民办，学费8000元/学期</t>
  </si>
  <si>
    <t>贾汪区建平中学</t>
  </si>
  <si>
    <t>贾汪区德硕学校</t>
  </si>
  <si>
    <t>铜山区博源中学</t>
  </si>
  <si>
    <t>民办，学费6600元/学期</t>
  </si>
  <si>
    <t>铜山区新星中学</t>
  </si>
  <si>
    <t>海亮未来</t>
  </si>
  <si>
    <t>民办，学费48000元/学期</t>
  </si>
  <si>
    <t>铜山去铜北中学</t>
  </si>
  <si>
    <t>民办，学费8300元/学期</t>
  </si>
  <si>
    <t>铜山区苏师高级中学</t>
  </si>
  <si>
    <t>民办，学费6800元/学期</t>
  </si>
  <si>
    <t>铜山区汇智高级中学</t>
  </si>
  <si>
    <t>民办高中实际增加1398</t>
  </si>
  <si>
    <t>中考人数（在读在籍）</t>
  </si>
  <si>
    <t>四星级高中招生计划</t>
  </si>
  <si>
    <t>普通高中招生计划</t>
  </si>
  <si>
    <t>高中招生计划</t>
  </si>
  <si>
    <t>四星高中上岸率</t>
  </si>
  <si>
    <t>高中上岸率</t>
  </si>
  <si>
    <t>一中上岸率</t>
  </si>
  <si>
    <t>头部高中（一中+侯中+矿附+徐州中学+三中）上岸率</t>
  </si>
  <si>
    <t>2023年</t>
  </si>
  <si>
    <t>2024年</t>
  </si>
  <si>
    <t>2025年</t>
  </si>
  <si>
    <t>2026年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</si>
</sst>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.5"/>
      <color theme="1"/>
      <name val="宋体-简"/>
      <charset val="134"/>
    </font>
    <font>
      <sz val="10.5"/>
      <color theme="1"/>
      <name val="Calibri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9" borderId="9" applyNumberFormat="0" applyAlignment="0" applyProtection="0">
      <alignment vertical="center"/>
    </xf>
    <xf numFmtId="0" fontId="17" fillId="9" borderId="8" applyNumberFormat="0" applyAlignment="0" applyProtection="0">
      <alignment vertical="center"/>
    </xf>
    <xf numFmtId="0" fontId="18" fillId="10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10" fontId="0" fillId="0" borderId="0" xfId="0" applyNumberFormat="1" applyFill="1" applyAlignment="1">
      <alignment horizontal="center" vertical="center"/>
    </xf>
    <xf numFmtId="10" fontId="0" fillId="0" borderId="0" xfId="3" applyNumberForma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0" fontId="0" fillId="2" borderId="1" xfId="0" applyNumberFormat="1" applyFill="1" applyBorder="1" applyAlignment="1">
      <alignment horizontal="center" vertical="center" wrapText="1"/>
    </xf>
    <xf numFmtId="10" fontId="0" fillId="2" borderId="1" xfId="3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9" fontId="0" fillId="0" borderId="1" xfId="3" applyBorder="1" applyAlignment="1">
      <alignment horizontal="center" vertical="center"/>
    </xf>
    <xf numFmtId="10" fontId="0" fillId="0" borderId="1" xfId="3" applyNumberFormat="1" applyBorder="1" applyAlignment="1">
      <alignment horizontal="center" vertical="center"/>
    </xf>
    <xf numFmtId="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selection activeCell="L8" sqref="L8"/>
    </sheetView>
  </sheetViews>
  <sheetFormatPr defaultColWidth="9.23076923076923" defaultRowHeight="16.8"/>
  <cols>
    <col min="1" max="1" width="9.23076923076923" style="1"/>
    <col min="2" max="2" width="20.9903846153846" style="1" customWidth="1"/>
    <col min="3" max="3" width="9.23076923076923" style="2"/>
    <col min="4" max="16375" width="9.23076923076923" style="1"/>
  </cols>
  <sheetData>
    <row r="1" s="1" customFormat="1" spans="1:10">
      <c r="B1" s="9" t="s">
        <v>0</v>
      </c>
      <c r="C1" s="9"/>
      <c r="D1" s="9"/>
      <c r="E1" s="9"/>
      <c r="F1" s="9"/>
      <c r="G1" s="9"/>
      <c r="H1" s="9"/>
      <c r="I1" s="9"/>
      <c r="J1" s="9"/>
    </row>
    <row r="2" s="1" customFormat="1" spans="1:10">
      <c r="A2" s="9"/>
      <c r="B2" s="9"/>
      <c r="C2" s="9" t="s">
        <v>1</v>
      </c>
      <c r="D2" s="9"/>
      <c r="E2" s="9"/>
      <c r="F2" s="9"/>
      <c r="G2" s="9" t="s">
        <v>2</v>
      </c>
      <c r="H2" s="9"/>
      <c r="I2" s="9"/>
      <c r="J2" s="9"/>
    </row>
    <row r="3" s="1" customFormat="1" ht="34" spans="1:10">
      <c r="A3" s="36" t="s">
        <v>3</v>
      </c>
      <c r="B3" s="36" t="s">
        <v>4</v>
      </c>
      <c r="C3" s="36" t="s">
        <v>5</v>
      </c>
      <c r="D3" s="37" t="s">
        <v>6</v>
      </c>
      <c r="E3" s="37" t="s">
        <v>7</v>
      </c>
      <c r="F3" s="37" t="s">
        <v>8</v>
      </c>
      <c r="G3" s="36" t="s">
        <v>5</v>
      </c>
      <c r="H3" s="37" t="s">
        <v>6</v>
      </c>
      <c r="I3" s="37" t="s">
        <v>7</v>
      </c>
      <c r="J3" s="37" t="s">
        <v>8</v>
      </c>
    </row>
    <row r="4" s="1" customFormat="1" spans="1:10">
      <c r="A4" s="9">
        <v>1</v>
      </c>
      <c r="B4" s="9" t="s">
        <v>9</v>
      </c>
      <c r="C4" s="9">
        <v>910</v>
      </c>
      <c r="D4" s="9">
        <v>150</v>
      </c>
      <c r="E4" s="9">
        <v>123</v>
      </c>
      <c r="F4" s="9">
        <v>637</v>
      </c>
      <c r="G4" s="9">
        <v>950</v>
      </c>
      <c r="H4" s="9">
        <v>150</v>
      </c>
      <c r="I4" s="9">
        <f t="shared" ref="I4:I13" si="0">G4-H4-J4</f>
        <v>135</v>
      </c>
      <c r="J4" s="9">
        <f t="shared" ref="J4:J17" si="1">G4*0.7</f>
        <v>665</v>
      </c>
    </row>
    <row r="5" s="1" customFormat="1" spans="1:10">
      <c r="A5" s="9">
        <v>2</v>
      </c>
      <c r="B5" s="9" t="s">
        <v>10</v>
      </c>
      <c r="C5" s="9">
        <v>850</v>
      </c>
      <c r="D5" s="9">
        <v>80</v>
      </c>
      <c r="E5" s="9">
        <v>175</v>
      </c>
      <c r="F5" s="9">
        <v>595</v>
      </c>
      <c r="G5" s="9">
        <v>850</v>
      </c>
      <c r="H5" s="9">
        <v>80</v>
      </c>
      <c r="I5" s="9">
        <f t="shared" si="0"/>
        <v>175</v>
      </c>
      <c r="J5" s="9">
        <f t="shared" si="1"/>
        <v>595</v>
      </c>
    </row>
    <row r="6" s="1" customFormat="1" spans="1:10">
      <c r="A6" s="9">
        <v>3</v>
      </c>
      <c r="B6" s="9" t="s">
        <v>11</v>
      </c>
      <c r="C6" s="9">
        <v>850</v>
      </c>
      <c r="D6" s="9">
        <v>110</v>
      </c>
      <c r="E6" s="9">
        <v>145</v>
      </c>
      <c r="F6" s="9">
        <v>595</v>
      </c>
      <c r="G6" s="9">
        <v>850</v>
      </c>
      <c r="H6" s="9">
        <v>110</v>
      </c>
      <c r="I6" s="9">
        <f t="shared" si="0"/>
        <v>145</v>
      </c>
      <c r="J6" s="9">
        <f t="shared" si="1"/>
        <v>595</v>
      </c>
    </row>
    <row r="7" s="35" customFormat="1" spans="1:10">
      <c r="A7" s="38">
        <v>4</v>
      </c>
      <c r="B7" s="38" t="s">
        <v>12</v>
      </c>
      <c r="C7" s="38">
        <v>700</v>
      </c>
      <c r="D7" s="38">
        <v>70</v>
      </c>
      <c r="E7" s="38">
        <v>140</v>
      </c>
      <c r="F7" s="38">
        <v>490</v>
      </c>
      <c r="G7" s="38">
        <v>650</v>
      </c>
      <c r="H7" s="38">
        <v>70</v>
      </c>
      <c r="I7" s="38">
        <f t="shared" si="0"/>
        <v>125</v>
      </c>
      <c r="J7" s="38">
        <f t="shared" si="1"/>
        <v>455</v>
      </c>
    </row>
    <row r="8" s="1" customFormat="1" spans="1:10">
      <c r="A8" s="9">
        <v>5</v>
      </c>
      <c r="B8" s="9" t="s">
        <v>13</v>
      </c>
      <c r="C8" s="9">
        <v>540</v>
      </c>
      <c r="D8" s="9">
        <v>60</v>
      </c>
      <c r="E8" s="9">
        <v>102</v>
      </c>
      <c r="F8" s="9">
        <v>378</v>
      </c>
      <c r="G8" s="9">
        <v>550</v>
      </c>
      <c r="H8" s="9">
        <v>60</v>
      </c>
      <c r="I8" s="9">
        <f t="shared" si="0"/>
        <v>105</v>
      </c>
      <c r="J8" s="9">
        <f t="shared" si="1"/>
        <v>385</v>
      </c>
    </row>
    <row r="9" s="1" customFormat="1" spans="1:10">
      <c r="A9" s="9">
        <v>6</v>
      </c>
      <c r="B9" s="9" t="s">
        <v>14</v>
      </c>
      <c r="C9" s="9">
        <v>950</v>
      </c>
      <c r="D9" s="9">
        <v>100</v>
      </c>
      <c r="E9" s="9">
        <v>185</v>
      </c>
      <c r="F9" s="9">
        <v>665</v>
      </c>
      <c r="G9" s="9">
        <v>950</v>
      </c>
      <c r="H9" s="9">
        <v>100</v>
      </c>
      <c r="I9" s="9">
        <f t="shared" si="0"/>
        <v>185</v>
      </c>
      <c r="J9" s="9">
        <f t="shared" si="1"/>
        <v>665</v>
      </c>
    </row>
    <row r="10" s="1" customFormat="1" spans="1:10">
      <c r="A10" s="9">
        <v>7</v>
      </c>
      <c r="B10" s="9" t="s">
        <v>15</v>
      </c>
      <c r="C10" s="9">
        <v>650</v>
      </c>
      <c r="D10" s="9">
        <v>80</v>
      </c>
      <c r="E10" s="9">
        <v>115</v>
      </c>
      <c r="F10" s="9">
        <v>455</v>
      </c>
      <c r="G10" s="9">
        <v>650</v>
      </c>
      <c r="H10" s="9">
        <v>80</v>
      </c>
      <c r="I10" s="9">
        <f t="shared" si="0"/>
        <v>115</v>
      </c>
      <c r="J10" s="9">
        <f t="shared" si="1"/>
        <v>455</v>
      </c>
    </row>
    <row r="11" s="1" customFormat="1" spans="1:10">
      <c r="A11" s="9">
        <v>8</v>
      </c>
      <c r="B11" s="9" t="s">
        <v>16</v>
      </c>
      <c r="C11" s="9">
        <v>760</v>
      </c>
      <c r="D11" s="9">
        <v>120</v>
      </c>
      <c r="E11" s="9">
        <v>100</v>
      </c>
      <c r="F11" s="9">
        <v>532</v>
      </c>
      <c r="G11" s="9">
        <v>760</v>
      </c>
      <c r="H11" s="9">
        <v>120</v>
      </c>
      <c r="I11" s="9">
        <f t="shared" si="0"/>
        <v>108</v>
      </c>
      <c r="J11" s="9">
        <f t="shared" si="1"/>
        <v>532</v>
      </c>
    </row>
    <row r="12" s="1" customFormat="1" spans="1:10">
      <c r="A12" s="9">
        <v>9</v>
      </c>
      <c r="B12" s="9" t="s">
        <v>17</v>
      </c>
      <c r="C12" s="9">
        <v>650</v>
      </c>
      <c r="D12" s="9">
        <v>6</v>
      </c>
      <c r="E12" s="9">
        <v>189</v>
      </c>
      <c r="F12" s="9">
        <v>455</v>
      </c>
      <c r="G12" s="9">
        <v>650</v>
      </c>
      <c r="H12" s="9">
        <v>8</v>
      </c>
      <c r="I12" s="9">
        <f t="shared" si="0"/>
        <v>187</v>
      </c>
      <c r="J12" s="9">
        <f t="shared" si="1"/>
        <v>455</v>
      </c>
    </row>
    <row r="13" s="1" customFormat="1" spans="1:10">
      <c r="A13" s="9">
        <v>10</v>
      </c>
      <c r="B13" s="9" t="s">
        <v>18</v>
      </c>
      <c r="C13" s="9">
        <v>400</v>
      </c>
      <c r="D13" s="9">
        <v>50</v>
      </c>
      <c r="E13" s="9">
        <v>70</v>
      </c>
      <c r="F13" s="9">
        <v>280</v>
      </c>
      <c r="G13" s="9">
        <v>400</v>
      </c>
      <c r="H13" s="9">
        <v>50</v>
      </c>
      <c r="I13" s="9">
        <f t="shared" si="0"/>
        <v>70</v>
      </c>
      <c r="J13" s="9">
        <f t="shared" si="1"/>
        <v>280</v>
      </c>
    </row>
    <row r="14" s="1" customFormat="1" ht="17" spans="1:10">
      <c r="A14" s="9">
        <v>11</v>
      </c>
      <c r="B14" s="39" t="s">
        <v>19</v>
      </c>
      <c r="C14" s="9">
        <v>550</v>
      </c>
      <c r="D14" s="9"/>
      <c r="E14" s="9">
        <f>C14-F14</f>
        <v>165</v>
      </c>
      <c r="F14" s="9">
        <v>385</v>
      </c>
      <c r="G14" s="9">
        <v>550</v>
      </c>
      <c r="H14" s="9">
        <v>0</v>
      </c>
      <c r="I14" s="9">
        <f>G14-J14</f>
        <v>165</v>
      </c>
      <c r="J14" s="9">
        <f t="shared" si="1"/>
        <v>385</v>
      </c>
    </row>
    <row r="15" s="1" customFormat="1" ht="17" spans="1:10">
      <c r="A15" s="9">
        <v>12</v>
      </c>
      <c r="B15" s="40" t="s">
        <v>20</v>
      </c>
      <c r="C15" s="9">
        <v>700</v>
      </c>
      <c r="D15" s="9"/>
      <c r="E15" s="9">
        <f>C15-F15</f>
        <v>210</v>
      </c>
      <c r="F15" s="9">
        <v>490</v>
      </c>
      <c r="G15" s="9">
        <v>700</v>
      </c>
      <c r="H15" s="9">
        <v>0</v>
      </c>
      <c r="I15" s="9">
        <f>G15-J15</f>
        <v>210</v>
      </c>
      <c r="J15" s="9">
        <f t="shared" si="1"/>
        <v>490</v>
      </c>
    </row>
    <row r="16" s="1" customFormat="1" ht="17" spans="1:10">
      <c r="A16" s="9">
        <v>13</v>
      </c>
      <c r="B16" s="40" t="s">
        <v>21</v>
      </c>
      <c r="C16" s="9"/>
      <c r="D16" s="9"/>
      <c r="E16" s="9"/>
      <c r="F16" s="9"/>
      <c r="G16" s="9">
        <v>450</v>
      </c>
      <c r="H16" s="9">
        <v>0</v>
      </c>
      <c r="I16" s="9">
        <v>135</v>
      </c>
      <c r="J16" s="9">
        <f t="shared" si="1"/>
        <v>315</v>
      </c>
    </row>
    <row r="17" s="1" customFormat="1" spans="1:10">
      <c r="A17" s="9">
        <v>14</v>
      </c>
      <c r="B17" s="9" t="s">
        <v>22</v>
      </c>
      <c r="C17" s="9">
        <v>650</v>
      </c>
      <c r="D17" s="34"/>
      <c r="E17" s="34"/>
      <c r="F17" s="9">
        <f>C17*0.7</f>
        <v>455</v>
      </c>
      <c r="G17" s="9">
        <v>650</v>
      </c>
      <c r="H17" s="34"/>
      <c r="I17" s="34">
        <v>195</v>
      </c>
      <c r="J17" s="9">
        <f t="shared" si="1"/>
        <v>455</v>
      </c>
    </row>
    <row r="18" s="1" customFormat="1" spans="1:10">
      <c r="A18" s="41" t="s">
        <v>23</v>
      </c>
      <c r="B18" s="42"/>
      <c r="C18" s="9">
        <f t="shared" ref="C18:J18" si="2">SUM(C4:C17)</f>
        <v>9160</v>
      </c>
      <c r="D18" s="9">
        <f t="shared" si="2"/>
        <v>826</v>
      </c>
      <c r="E18" s="9">
        <f t="shared" si="2"/>
        <v>1719</v>
      </c>
      <c r="F18" s="9">
        <f t="shared" si="2"/>
        <v>6412</v>
      </c>
      <c r="G18" s="9">
        <f t="shared" si="2"/>
        <v>9610</v>
      </c>
      <c r="H18" s="9">
        <f t="shared" si="2"/>
        <v>828</v>
      </c>
      <c r="I18" s="9">
        <f t="shared" si="2"/>
        <v>2055</v>
      </c>
      <c r="J18" s="9">
        <f t="shared" si="2"/>
        <v>6727</v>
      </c>
    </row>
  </sheetData>
  <mergeCells count="4">
    <mergeCell ref="B1:J1"/>
    <mergeCell ref="C2:F2"/>
    <mergeCell ref="G2:J2"/>
    <mergeCell ref="A18:B1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workbookViewId="0">
      <selection activeCell="F21" sqref="F21"/>
    </sheetView>
  </sheetViews>
  <sheetFormatPr defaultColWidth="9" defaultRowHeight="16.8"/>
  <cols>
    <col min="1" max="1" width="45.2596153846154" style="1" customWidth="1"/>
    <col min="2" max="2" width="13.1346153846154" style="1" customWidth="1"/>
    <col min="3" max="3" width="13.1442307692308" style="1" customWidth="1"/>
    <col min="4" max="4" width="11.4807692307692" style="2" customWidth="1"/>
    <col min="5" max="5" width="12.2788461538462" style="2" customWidth="1"/>
    <col min="6" max="7" width="10.8076923076923" style="2" customWidth="1"/>
    <col min="8" max="8" width="15.4326923076923" style="2" customWidth="1"/>
    <col min="9" max="9" width="13.8365384615385" style="2" customWidth="1"/>
    <col min="10" max="16378" width="9" style="1"/>
  </cols>
  <sheetData>
    <row r="1" s="1" customFormat="1" ht="28.8" spans="1:9">
      <c r="A1" s="18" t="s">
        <v>24</v>
      </c>
      <c r="B1" s="18"/>
      <c r="C1" s="18"/>
      <c r="D1" s="18"/>
      <c r="E1" s="18"/>
      <c r="F1" s="18"/>
      <c r="G1" s="18"/>
      <c r="H1" s="2"/>
      <c r="I1" s="2"/>
    </row>
    <row r="2" s="1" customFormat="1" ht="56" customHeight="1" spans="1:9">
      <c r="A2" s="19" t="s">
        <v>25</v>
      </c>
      <c r="B2" s="20" t="s">
        <v>26</v>
      </c>
      <c r="C2" s="19" t="s">
        <v>27</v>
      </c>
      <c r="D2" s="20" t="s">
        <v>28</v>
      </c>
      <c r="E2" s="19" t="s">
        <v>29</v>
      </c>
      <c r="F2" s="21" t="s">
        <v>30</v>
      </c>
      <c r="G2" s="22" t="s">
        <v>31</v>
      </c>
      <c r="H2" s="23" t="s">
        <v>32</v>
      </c>
      <c r="I2" s="23" t="s">
        <v>33</v>
      </c>
    </row>
    <row r="3" s="1" customFormat="1" ht="18" spans="1:9">
      <c r="A3" s="24" t="s">
        <v>9</v>
      </c>
      <c r="B3" s="25">
        <v>738</v>
      </c>
      <c r="C3" s="26">
        <v>723.5</v>
      </c>
      <c r="D3" s="27">
        <v>737</v>
      </c>
      <c r="E3" s="28">
        <v>723.5</v>
      </c>
      <c r="F3" s="29">
        <f t="shared" ref="F3:F14" si="0">D3-B3</f>
        <v>-1</v>
      </c>
      <c r="G3" s="28">
        <f t="shared" ref="G3:G14" si="1">E3-C3</f>
        <v>0</v>
      </c>
      <c r="H3" s="28">
        <f t="shared" ref="H3:H14" si="2">D3-E3</f>
        <v>13.5</v>
      </c>
      <c r="I3" s="28">
        <f t="shared" ref="I3:I14" si="3">B3-C3</f>
        <v>14.5</v>
      </c>
    </row>
    <row r="4" s="1" customFormat="1" ht="18" spans="1:9">
      <c r="A4" s="24" t="s">
        <v>10</v>
      </c>
      <c r="B4" s="25">
        <v>658</v>
      </c>
      <c r="C4" s="26">
        <v>648.5</v>
      </c>
      <c r="D4" s="27">
        <v>677</v>
      </c>
      <c r="E4" s="28">
        <v>673.5</v>
      </c>
      <c r="F4" s="29">
        <f t="shared" si="0"/>
        <v>19</v>
      </c>
      <c r="G4" s="28">
        <f t="shared" si="1"/>
        <v>25</v>
      </c>
      <c r="H4" s="28">
        <f t="shared" si="2"/>
        <v>3.5</v>
      </c>
      <c r="I4" s="28">
        <f t="shared" si="3"/>
        <v>9.5</v>
      </c>
    </row>
    <row r="5" s="1" customFormat="1" ht="18" spans="1:9">
      <c r="A5" s="24" t="s">
        <v>11</v>
      </c>
      <c r="B5" s="25">
        <v>702</v>
      </c>
      <c r="C5" s="26">
        <v>698.5</v>
      </c>
      <c r="D5" s="27">
        <v>713</v>
      </c>
      <c r="E5" s="28">
        <v>707.5</v>
      </c>
      <c r="F5" s="29">
        <f t="shared" si="0"/>
        <v>11</v>
      </c>
      <c r="G5" s="28">
        <f t="shared" si="1"/>
        <v>9</v>
      </c>
      <c r="H5" s="28">
        <f t="shared" si="2"/>
        <v>5.5</v>
      </c>
      <c r="I5" s="28">
        <f t="shared" si="3"/>
        <v>3.5</v>
      </c>
    </row>
    <row r="6" s="1" customFormat="1" ht="18" spans="1:9">
      <c r="A6" s="24" t="s">
        <v>12</v>
      </c>
      <c r="B6" s="25">
        <v>679</v>
      </c>
      <c r="C6" s="26">
        <v>667</v>
      </c>
      <c r="D6" s="27">
        <v>692</v>
      </c>
      <c r="E6" s="28">
        <v>689</v>
      </c>
      <c r="F6" s="29">
        <f t="shared" si="0"/>
        <v>13</v>
      </c>
      <c r="G6" s="28">
        <f t="shared" si="1"/>
        <v>22</v>
      </c>
      <c r="H6" s="28">
        <f t="shared" si="2"/>
        <v>3</v>
      </c>
      <c r="I6" s="28">
        <f t="shared" si="3"/>
        <v>12</v>
      </c>
    </row>
    <row r="7" s="1" customFormat="1" ht="18" spans="1:9">
      <c r="A7" s="24" t="s">
        <v>13</v>
      </c>
      <c r="B7" s="25">
        <v>647</v>
      </c>
      <c r="C7" s="26">
        <v>623.5</v>
      </c>
      <c r="D7" s="27">
        <v>659</v>
      </c>
      <c r="E7" s="28">
        <v>647.5</v>
      </c>
      <c r="F7" s="29">
        <f t="shared" si="0"/>
        <v>12</v>
      </c>
      <c r="G7" s="28">
        <f t="shared" si="1"/>
        <v>24</v>
      </c>
      <c r="H7" s="28">
        <f t="shared" si="2"/>
        <v>11.5</v>
      </c>
      <c r="I7" s="28">
        <f t="shared" si="3"/>
        <v>23.5</v>
      </c>
    </row>
    <row r="8" s="1" customFormat="1" ht="18" spans="1:9">
      <c r="A8" s="24" t="s">
        <v>14</v>
      </c>
      <c r="B8" s="25">
        <v>702.5</v>
      </c>
      <c r="C8" s="26">
        <v>701</v>
      </c>
      <c r="D8" s="27">
        <v>716</v>
      </c>
      <c r="E8" s="28">
        <v>704.5</v>
      </c>
      <c r="F8" s="29">
        <f t="shared" si="0"/>
        <v>13.5</v>
      </c>
      <c r="G8" s="28">
        <f t="shared" si="1"/>
        <v>3.5</v>
      </c>
      <c r="H8" s="28">
        <f t="shared" si="2"/>
        <v>11.5</v>
      </c>
      <c r="I8" s="28">
        <f t="shared" si="3"/>
        <v>1.5</v>
      </c>
    </row>
    <row r="9" s="1" customFormat="1" ht="18" spans="1:9">
      <c r="A9" s="24" t="s">
        <v>15</v>
      </c>
      <c r="B9" s="25">
        <v>683</v>
      </c>
      <c r="C9" s="26">
        <v>675.5</v>
      </c>
      <c r="D9" s="27">
        <v>698</v>
      </c>
      <c r="E9" s="28">
        <v>693.5</v>
      </c>
      <c r="F9" s="29">
        <f t="shared" si="0"/>
        <v>15</v>
      </c>
      <c r="G9" s="28">
        <f t="shared" si="1"/>
        <v>18</v>
      </c>
      <c r="H9" s="28">
        <f t="shared" si="2"/>
        <v>4.5</v>
      </c>
      <c r="I9" s="28">
        <f t="shared" si="3"/>
        <v>7.5</v>
      </c>
    </row>
    <row r="10" s="1" customFormat="1" ht="18" spans="1:9">
      <c r="A10" s="24" t="s">
        <v>16</v>
      </c>
      <c r="B10" s="25">
        <v>711</v>
      </c>
      <c r="C10" s="26">
        <v>703.5</v>
      </c>
      <c r="D10" s="27">
        <v>720.5</v>
      </c>
      <c r="E10" s="28">
        <v>713.5</v>
      </c>
      <c r="F10" s="29">
        <f t="shared" si="0"/>
        <v>9.5</v>
      </c>
      <c r="G10" s="28">
        <f t="shared" si="1"/>
        <v>10</v>
      </c>
      <c r="H10" s="28">
        <f t="shared" si="2"/>
        <v>7</v>
      </c>
      <c r="I10" s="28">
        <f t="shared" si="3"/>
        <v>7.5</v>
      </c>
    </row>
    <row r="11" s="1" customFormat="1" ht="18" spans="1:9">
      <c r="A11" s="24" t="s">
        <v>34</v>
      </c>
      <c r="B11" s="25">
        <v>674</v>
      </c>
      <c r="C11" s="26">
        <v>668.5</v>
      </c>
      <c r="D11" s="27">
        <v>691</v>
      </c>
      <c r="E11" s="28">
        <v>686</v>
      </c>
      <c r="F11" s="29">
        <f t="shared" si="0"/>
        <v>17</v>
      </c>
      <c r="G11" s="28">
        <f t="shared" si="1"/>
        <v>17.5</v>
      </c>
      <c r="H11" s="28">
        <f t="shared" si="2"/>
        <v>5</v>
      </c>
      <c r="I11" s="28">
        <f t="shared" si="3"/>
        <v>5.5</v>
      </c>
    </row>
    <row r="12" s="1" customFormat="1" ht="18" spans="1:9">
      <c r="A12" s="24" t="s">
        <v>20</v>
      </c>
      <c r="B12" s="25">
        <v>632</v>
      </c>
      <c r="C12" s="26">
        <v>620.5</v>
      </c>
      <c r="D12" s="27">
        <v>657.5</v>
      </c>
      <c r="E12" s="28">
        <v>656.5</v>
      </c>
      <c r="F12" s="29">
        <f t="shared" si="0"/>
        <v>25.5</v>
      </c>
      <c r="G12" s="28">
        <f t="shared" si="1"/>
        <v>36</v>
      </c>
      <c r="H12" s="28">
        <f t="shared" si="2"/>
        <v>1</v>
      </c>
      <c r="I12" s="28">
        <f t="shared" si="3"/>
        <v>11.5</v>
      </c>
    </row>
    <row r="13" s="1" customFormat="1" ht="18" spans="1:9">
      <c r="A13" s="24" t="s">
        <v>18</v>
      </c>
      <c r="B13" s="25">
        <v>719</v>
      </c>
      <c r="C13" s="26">
        <v>715</v>
      </c>
      <c r="D13" s="27">
        <v>724.5</v>
      </c>
      <c r="E13" s="28">
        <v>715</v>
      </c>
      <c r="F13" s="29">
        <f t="shared" si="0"/>
        <v>5.5</v>
      </c>
      <c r="G13" s="28">
        <f t="shared" si="1"/>
        <v>0</v>
      </c>
      <c r="H13" s="28">
        <f t="shared" si="2"/>
        <v>9.5</v>
      </c>
      <c r="I13" s="28">
        <f t="shared" si="3"/>
        <v>4</v>
      </c>
    </row>
    <row r="14" s="1" customFormat="1" ht="18" spans="1:9">
      <c r="A14" s="24" t="s">
        <v>35</v>
      </c>
      <c r="B14" s="25">
        <v>649</v>
      </c>
      <c r="C14" s="26">
        <v>634</v>
      </c>
      <c r="D14" s="27">
        <v>666.5</v>
      </c>
      <c r="E14" s="28">
        <v>655.5</v>
      </c>
      <c r="F14" s="29">
        <f t="shared" si="0"/>
        <v>17.5</v>
      </c>
      <c r="G14" s="28">
        <f t="shared" si="1"/>
        <v>21.5</v>
      </c>
      <c r="H14" s="28">
        <f t="shared" si="2"/>
        <v>11</v>
      </c>
      <c r="I14" s="28">
        <f t="shared" si="3"/>
        <v>15</v>
      </c>
    </row>
    <row r="15" s="1" customFormat="1" ht="18" spans="1:9">
      <c r="A15" s="24" t="s">
        <v>36</v>
      </c>
      <c r="B15" s="30" t="s">
        <v>37</v>
      </c>
      <c r="C15" s="26">
        <v>600.5</v>
      </c>
      <c r="D15" s="27" t="s">
        <v>38</v>
      </c>
      <c r="E15" s="28" t="s">
        <v>39</v>
      </c>
      <c r="F15" s="29"/>
      <c r="G15" s="28" t="s">
        <v>38</v>
      </c>
      <c r="H15" s="28"/>
      <c r="I15" s="28"/>
    </row>
    <row r="16" s="1" customFormat="1" ht="18" spans="1:9">
      <c r="A16" s="24" t="s">
        <v>40</v>
      </c>
      <c r="B16" s="25">
        <v>629.5</v>
      </c>
      <c r="C16" s="26">
        <v>621.5</v>
      </c>
      <c r="D16" s="27">
        <v>647.5</v>
      </c>
      <c r="E16" s="28">
        <v>644.5</v>
      </c>
      <c r="F16" s="29">
        <f>D16-B16</f>
        <v>18</v>
      </c>
      <c r="G16" s="28">
        <f>E16-C16</f>
        <v>23</v>
      </c>
      <c r="H16" s="28">
        <f>D16-E16</f>
        <v>3</v>
      </c>
      <c r="I16" s="28">
        <f>B16-C16</f>
        <v>8</v>
      </c>
    </row>
    <row r="17" s="1" customFormat="1" spans="1:9">
      <c r="A17" s="31" t="s">
        <v>21</v>
      </c>
      <c r="B17" s="32"/>
      <c r="C17" s="32"/>
      <c r="D17" s="28">
        <v>703</v>
      </c>
      <c r="E17" s="33">
        <v>700.5</v>
      </c>
      <c r="F17" s="28" t="s">
        <v>38</v>
      </c>
      <c r="G17" s="28"/>
      <c r="H17" s="28">
        <f>D17-E17</f>
        <v>2.5</v>
      </c>
      <c r="I17" s="28">
        <f>B17-C17</f>
        <v>0</v>
      </c>
    </row>
    <row r="18" s="1" customFormat="1" spans="1:9">
      <c r="A18" s="9" t="s">
        <v>41</v>
      </c>
      <c r="B18" s="34"/>
      <c r="C18" s="34">
        <v>666.5</v>
      </c>
      <c r="D18" s="28"/>
      <c r="E18" s="28"/>
      <c r="F18" s="28"/>
      <c r="G18" s="28"/>
      <c r="H18" s="28"/>
      <c r="I18" s="28"/>
    </row>
    <row r="19" s="1" customFormat="1" spans="1:9">
      <c r="A19" s="9" t="s">
        <v>42</v>
      </c>
      <c r="B19" s="34"/>
      <c r="C19" s="34">
        <v>625.5</v>
      </c>
      <c r="D19" s="28"/>
      <c r="E19" s="28"/>
      <c r="F19" s="28"/>
      <c r="G19" s="28"/>
      <c r="H19" s="2"/>
      <c r="I19" s="2"/>
    </row>
    <row r="20" s="1" customFormat="1" spans="1:9">
      <c r="A20" s="9" t="s">
        <v>43</v>
      </c>
      <c r="B20" s="34"/>
      <c r="C20" s="34">
        <v>653.5</v>
      </c>
      <c r="D20" s="28"/>
      <c r="E20" s="28"/>
      <c r="F20" s="28"/>
      <c r="G20" s="28"/>
      <c r="H20" s="2"/>
      <c r="I20" s="2"/>
    </row>
    <row r="21" s="1" customFormat="1" spans="1:9">
      <c r="A21" s="9" t="s">
        <v>44</v>
      </c>
      <c r="B21" s="34"/>
      <c r="C21" s="34">
        <v>460</v>
      </c>
      <c r="D21" s="28">
        <v>476</v>
      </c>
      <c r="E21" s="28"/>
      <c r="F21" s="28"/>
      <c r="G21" s="28"/>
      <c r="H21" s="2"/>
      <c r="I21" s="2"/>
    </row>
  </sheetData>
  <mergeCells count="2">
    <mergeCell ref="A1:G1"/>
    <mergeCell ref="B17:C1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opLeftCell="A2" workbookViewId="0">
      <selection activeCell="E13" sqref="E13"/>
    </sheetView>
  </sheetViews>
  <sheetFormatPr defaultColWidth="9.23076923076923" defaultRowHeight="16.8" outlineLevelCol="4"/>
  <cols>
    <col min="1" max="1" width="9.23076923076923" style="1"/>
    <col min="2" max="2" width="26.7596153846154" style="1" customWidth="1"/>
    <col min="3" max="4" width="9.23076923076923" style="1"/>
    <col min="5" max="5" width="41.3365384615385" style="1" customWidth="1"/>
    <col min="6" max="16378" width="9.23076923076923" style="1"/>
  </cols>
  <sheetData>
    <row r="1" s="1" customFormat="1" ht="47" customHeight="1" spans="1:5">
      <c r="A1" s="9" t="s">
        <v>45</v>
      </c>
      <c r="B1" s="9"/>
      <c r="C1" s="9"/>
      <c r="D1" s="9"/>
      <c r="E1" s="14"/>
    </row>
    <row r="2" s="1" customFormat="1" ht="47" customHeight="1" spans="1:5">
      <c r="A2" s="9" t="s">
        <v>3</v>
      </c>
      <c r="B2" s="9" t="s">
        <v>46</v>
      </c>
      <c r="C2" s="14" t="s">
        <v>47</v>
      </c>
      <c r="D2" s="14" t="s">
        <v>48</v>
      </c>
      <c r="E2" s="14" t="s">
        <v>49</v>
      </c>
    </row>
    <row r="3" s="1" customFormat="1" ht="22" customHeight="1" spans="1:5">
      <c r="A3" s="9">
        <v>3</v>
      </c>
      <c r="B3" s="9" t="s">
        <v>50</v>
      </c>
      <c r="C3" s="9">
        <v>370</v>
      </c>
      <c r="D3" s="9">
        <v>370</v>
      </c>
      <c r="E3" s="14"/>
    </row>
    <row r="4" s="1" customFormat="1" ht="27" customHeight="1" spans="1:5">
      <c r="A4" s="9">
        <v>5</v>
      </c>
      <c r="B4" s="9" t="s">
        <v>51</v>
      </c>
      <c r="C4" s="9">
        <v>525</v>
      </c>
      <c r="D4" s="9">
        <v>585</v>
      </c>
      <c r="E4" s="14" t="s">
        <v>52</v>
      </c>
    </row>
    <row r="5" s="1" customFormat="1" ht="29" customHeight="1" spans="1:5">
      <c r="A5" s="9">
        <v>6</v>
      </c>
      <c r="B5" s="9" t="s">
        <v>53</v>
      </c>
      <c r="C5" s="9">
        <v>500</v>
      </c>
      <c r="D5" s="9">
        <v>600</v>
      </c>
      <c r="E5" s="14" t="s">
        <v>54</v>
      </c>
    </row>
    <row r="6" s="1" customFormat="1" ht="29" customHeight="1" spans="1:5">
      <c r="A6" s="9">
        <v>7</v>
      </c>
      <c r="B6" s="9" t="s">
        <v>55</v>
      </c>
      <c r="C6" s="9">
        <v>740</v>
      </c>
      <c r="D6" s="9">
        <v>590</v>
      </c>
      <c r="E6" s="14" t="s">
        <v>56</v>
      </c>
    </row>
    <row r="7" s="1" customFormat="1" ht="25" customHeight="1" spans="1:5">
      <c r="A7" s="9">
        <v>8</v>
      </c>
      <c r="B7" s="9" t="s">
        <v>57</v>
      </c>
      <c r="C7" s="9">
        <v>430</v>
      </c>
      <c r="D7" s="9">
        <v>350</v>
      </c>
      <c r="E7" s="14" t="s">
        <v>58</v>
      </c>
    </row>
    <row r="8" s="1" customFormat="1" ht="24" customHeight="1" spans="1:5">
      <c r="A8" s="9"/>
      <c r="B8" s="9" t="s">
        <v>59</v>
      </c>
      <c r="C8" s="9">
        <v>400</v>
      </c>
      <c r="D8" s="9">
        <v>280</v>
      </c>
      <c r="E8" s="14" t="s">
        <v>60</v>
      </c>
    </row>
    <row r="9" s="1" customFormat="1" ht="19" customHeight="1" spans="1:5">
      <c r="A9" s="9">
        <v>10</v>
      </c>
      <c r="B9" s="9" t="s">
        <v>61</v>
      </c>
      <c r="C9" s="9">
        <v>600</v>
      </c>
      <c r="D9" s="9">
        <v>600</v>
      </c>
      <c r="E9" s="14" t="s">
        <v>62</v>
      </c>
    </row>
    <row r="10" s="1" customFormat="1" ht="26" customHeight="1" spans="1:5">
      <c r="A10" s="9">
        <v>11</v>
      </c>
      <c r="B10" s="9" t="s">
        <v>63</v>
      </c>
      <c r="C10" s="9">
        <v>290</v>
      </c>
      <c r="D10" s="9">
        <v>300</v>
      </c>
      <c r="E10" s="14" t="s">
        <v>64</v>
      </c>
    </row>
    <row r="11" s="1" customFormat="1" ht="26" customHeight="1" spans="1:5">
      <c r="A11" s="9">
        <v>12</v>
      </c>
      <c r="B11" s="9" t="s">
        <v>65</v>
      </c>
      <c r="C11" s="9">
        <v>500</v>
      </c>
      <c r="D11" s="9">
        <v>400</v>
      </c>
      <c r="E11" s="14" t="s">
        <v>66</v>
      </c>
    </row>
    <row r="12" s="1" customFormat="1" ht="26" customHeight="1" spans="1:5">
      <c r="A12" s="9"/>
      <c r="B12" s="9" t="s">
        <v>67</v>
      </c>
      <c r="C12" s="9">
        <v>400</v>
      </c>
      <c r="D12" s="9">
        <v>450</v>
      </c>
      <c r="E12" s="14" t="s">
        <v>68</v>
      </c>
    </row>
    <row r="13" s="1" customFormat="1" ht="27" customHeight="1" spans="1:5">
      <c r="A13" s="9">
        <v>13</v>
      </c>
      <c r="B13" s="9" t="s">
        <v>69</v>
      </c>
      <c r="C13" s="9">
        <v>350</v>
      </c>
      <c r="D13" s="9">
        <v>300</v>
      </c>
      <c r="E13" s="14" t="s">
        <v>70</v>
      </c>
    </row>
    <row r="14" s="1" customFormat="1" ht="28" customHeight="1" spans="1:5">
      <c r="A14" s="9">
        <v>14</v>
      </c>
      <c r="B14" s="9" t="s">
        <v>71</v>
      </c>
      <c r="C14" s="9">
        <v>350</v>
      </c>
      <c r="D14" s="9">
        <v>300</v>
      </c>
      <c r="E14" s="14" t="s">
        <v>72</v>
      </c>
    </row>
    <row r="15" s="1" customFormat="1" ht="26" customHeight="1" spans="1:5">
      <c r="A15" s="9">
        <v>15</v>
      </c>
      <c r="B15" s="9" t="s">
        <v>73</v>
      </c>
      <c r="C15" s="9">
        <v>380</v>
      </c>
      <c r="D15" s="9">
        <v>300</v>
      </c>
      <c r="E15" s="14" t="s">
        <v>74</v>
      </c>
    </row>
    <row r="16" s="1" customFormat="1" ht="28" customHeight="1" spans="1:5">
      <c r="A16" s="9">
        <v>16</v>
      </c>
      <c r="B16" s="9" t="s">
        <v>75</v>
      </c>
      <c r="C16" s="9">
        <v>630</v>
      </c>
      <c r="D16" s="9">
        <v>710</v>
      </c>
      <c r="E16" s="14" t="s">
        <v>76</v>
      </c>
    </row>
    <row r="17" s="1" customFormat="1" ht="30" customHeight="1" spans="1:5">
      <c r="A17" s="9">
        <v>17</v>
      </c>
      <c r="B17" s="14" t="s">
        <v>77</v>
      </c>
      <c r="C17" s="9">
        <v>320</v>
      </c>
      <c r="D17" s="9">
        <v>350</v>
      </c>
      <c r="E17" s="14" t="s">
        <v>78</v>
      </c>
    </row>
    <row r="18" s="1" customFormat="1" ht="29" customHeight="1" spans="1:5">
      <c r="A18" s="9">
        <v>18</v>
      </c>
      <c r="B18" s="9" t="s">
        <v>79</v>
      </c>
      <c r="C18" s="9">
        <v>600</v>
      </c>
      <c r="D18" s="9">
        <v>500</v>
      </c>
      <c r="E18" s="14" t="s">
        <v>80</v>
      </c>
    </row>
    <row r="19" s="1" customFormat="1" ht="24" customHeight="1" spans="1:5">
      <c r="A19" s="9">
        <v>19</v>
      </c>
      <c r="B19" s="9" t="s">
        <v>81</v>
      </c>
      <c r="C19" s="9">
        <v>60</v>
      </c>
      <c r="D19" s="9">
        <v>50</v>
      </c>
      <c r="E19" s="14" t="s">
        <v>82</v>
      </c>
    </row>
    <row r="20" s="1" customFormat="1" ht="24" customHeight="1" spans="1:5">
      <c r="A20" s="9"/>
      <c r="B20" s="9" t="s">
        <v>83</v>
      </c>
      <c r="C20" s="9" t="s">
        <v>38</v>
      </c>
      <c r="D20" s="9" t="s">
        <v>38</v>
      </c>
      <c r="E20" s="14"/>
    </row>
    <row r="21" s="1" customFormat="1" ht="22" customHeight="1" spans="1:5">
      <c r="A21" s="9"/>
      <c r="B21" s="9" t="s">
        <v>84</v>
      </c>
      <c r="C21" s="9">
        <v>50</v>
      </c>
      <c r="D21" s="9">
        <v>35</v>
      </c>
      <c r="E21" s="14" t="s">
        <v>82</v>
      </c>
    </row>
    <row r="22" s="1" customFormat="1" ht="30" customHeight="1" spans="1:5">
      <c r="A22" s="9"/>
      <c r="B22" s="9" t="s">
        <v>85</v>
      </c>
      <c r="C22" s="9">
        <v>50</v>
      </c>
      <c r="D22" s="9" t="s">
        <v>38</v>
      </c>
      <c r="E22" s="14" t="s">
        <v>86</v>
      </c>
    </row>
    <row r="23" s="1" customFormat="1" ht="26" customHeight="1" spans="1:5">
      <c r="A23" s="9"/>
      <c r="B23" s="9" t="s">
        <v>87</v>
      </c>
      <c r="C23" s="9">
        <v>30</v>
      </c>
      <c r="D23" s="9" t="s">
        <v>38</v>
      </c>
      <c r="E23" s="14" t="s">
        <v>86</v>
      </c>
    </row>
    <row r="24" s="1" customFormat="1" ht="26" customHeight="1" spans="1:5">
      <c r="A24" s="9"/>
      <c r="B24" s="9" t="s">
        <v>88</v>
      </c>
      <c r="C24" s="9">
        <v>160</v>
      </c>
      <c r="D24" s="9">
        <v>160</v>
      </c>
      <c r="E24" s="14" t="s">
        <v>89</v>
      </c>
    </row>
    <row r="25" s="1" customFormat="1" ht="25" customHeight="1" spans="1:5">
      <c r="A25" s="9"/>
      <c r="B25" s="9" t="s">
        <v>90</v>
      </c>
      <c r="C25" s="9">
        <v>60</v>
      </c>
      <c r="D25" s="9" t="s">
        <v>38</v>
      </c>
      <c r="E25" s="14" t="s">
        <v>91</v>
      </c>
    </row>
    <row r="26" s="1" customFormat="1" ht="25" customHeight="1" spans="1:5">
      <c r="A26" s="9"/>
      <c r="B26" s="9" t="s">
        <v>92</v>
      </c>
      <c r="C26" s="9">
        <v>30</v>
      </c>
      <c r="D26" s="9" t="s">
        <v>38</v>
      </c>
      <c r="E26" s="14" t="s">
        <v>93</v>
      </c>
    </row>
    <row r="27" s="13" customFormat="1" ht="47" customHeight="1" spans="1:5">
      <c r="A27" s="15"/>
      <c r="B27" s="15" t="s">
        <v>94</v>
      </c>
      <c r="C27" s="15">
        <v>30</v>
      </c>
      <c r="D27" s="15">
        <v>30</v>
      </c>
      <c r="E27" s="14" t="s">
        <v>86</v>
      </c>
    </row>
    <row r="28" s="1" customFormat="1" ht="47" customHeight="1" spans="1:5">
      <c r="A28" s="16" t="s">
        <v>23</v>
      </c>
      <c r="B28" s="16"/>
      <c r="C28" s="16">
        <f>SUM(C3:C27)</f>
        <v>7855</v>
      </c>
      <c r="D28" s="16">
        <f>SUM(D3:D27)</f>
        <v>7260</v>
      </c>
      <c r="E28" s="17" t="s">
        <v>95</v>
      </c>
    </row>
  </sheetData>
  <mergeCells count="2">
    <mergeCell ref="A1:E1"/>
    <mergeCell ref="A28:B2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J9"/>
  <sheetViews>
    <sheetView tabSelected="1" workbookViewId="0">
      <selection activeCell="E22" sqref="E22"/>
    </sheetView>
  </sheetViews>
  <sheetFormatPr defaultColWidth="9.23076923076923" defaultRowHeight="16.8"/>
  <cols>
    <col min="1" max="1" width="9.23076923076923" style="1"/>
    <col min="2" max="3" width="9.23076923076923" style="2"/>
    <col min="4" max="4" width="11.375" style="2" customWidth="1"/>
    <col min="5" max="5" width="12.3365384615385" style="2" customWidth="1"/>
    <col min="6" max="6" width="10.5673076923077" style="2" customWidth="1"/>
    <col min="7" max="7" width="10.4230769230769" style="2" customWidth="1"/>
    <col min="8" max="8" width="9.93269230769231" style="2" customWidth="1"/>
    <col min="9" max="9" width="10.0961538461538" style="3" customWidth="1"/>
    <col min="10" max="10" width="15.8557692307692" style="4" customWidth="1"/>
    <col min="11" max="16384" width="9.23076923076923" style="1"/>
  </cols>
  <sheetData>
    <row r="3" s="1" customFormat="1" ht="52" customHeight="1" spans="2:10">
      <c r="B3" s="5" t="s">
        <v>4</v>
      </c>
      <c r="C3" s="6" t="s">
        <v>96</v>
      </c>
      <c r="D3" s="6" t="s">
        <v>97</v>
      </c>
      <c r="E3" s="6" t="s">
        <v>98</v>
      </c>
      <c r="F3" s="6" t="s">
        <v>99</v>
      </c>
      <c r="G3" s="6" t="s">
        <v>100</v>
      </c>
      <c r="H3" s="6" t="s">
        <v>101</v>
      </c>
      <c r="I3" s="7" t="s">
        <v>102</v>
      </c>
      <c r="J3" s="8" t="s">
        <v>103</v>
      </c>
    </row>
    <row r="4" s="1" customFormat="1" spans="2:10">
      <c r="B4" s="9" t="s">
        <v>104</v>
      </c>
      <c r="C4" s="9">
        <v>23539</v>
      </c>
      <c r="D4" s="9">
        <v>7450</v>
      </c>
      <c r="E4" s="9">
        <v>6860</v>
      </c>
      <c r="F4" s="9">
        <f t="shared" ref="F4:F7" si="0">SUM(D4:E4)</f>
        <v>14310</v>
      </c>
      <c r="G4" s="10">
        <f t="shared" ref="G4:G7" si="1">D4/C4</f>
        <v>0.316496027868644</v>
      </c>
      <c r="H4" s="10">
        <f t="shared" ref="H4:H7" si="2">(E4+D4)/C4</f>
        <v>0.607927269637623</v>
      </c>
      <c r="I4" s="11">
        <f>850/C4</f>
        <v>0.0361102850588385</v>
      </c>
      <c r="J4" s="11">
        <f>3580/C4</f>
        <v>0.152088024130167</v>
      </c>
    </row>
    <row r="5" s="1" customFormat="1" spans="2:10">
      <c r="B5" s="9" t="s">
        <v>105</v>
      </c>
      <c r="C5" s="9">
        <v>23731</v>
      </c>
      <c r="D5" s="9">
        <v>7830</v>
      </c>
      <c r="E5" s="9">
        <v>7780</v>
      </c>
      <c r="F5" s="9">
        <f t="shared" si="0"/>
        <v>15610</v>
      </c>
      <c r="G5" s="10">
        <f t="shared" si="1"/>
        <v>0.329948169061565</v>
      </c>
      <c r="H5" s="10">
        <f t="shared" si="2"/>
        <v>0.657789389406262</v>
      </c>
      <c r="I5" s="11">
        <f>910/C5</f>
        <v>0.0383464666470018</v>
      </c>
      <c r="J5" s="11">
        <f>3820/C5</f>
        <v>0.160970881968733</v>
      </c>
    </row>
    <row r="6" s="1" customFormat="1" spans="2:10">
      <c r="B6" s="9" t="s">
        <v>106</v>
      </c>
      <c r="C6" s="9">
        <v>23648</v>
      </c>
      <c r="D6" s="9">
        <v>9160</v>
      </c>
      <c r="E6" s="9">
        <v>7910</v>
      </c>
      <c r="F6" s="9">
        <f t="shared" si="0"/>
        <v>17070</v>
      </c>
      <c r="G6" s="10">
        <f t="shared" si="1"/>
        <v>0.387347767253045</v>
      </c>
      <c r="H6" s="10">
        <f t="shared" si="2"/>
        <v>0.721836941813261</v>
      </c>
      <c r="I6" s="11">
        <f>910/C6</f>
        <v>0.0384810554803789</v>
      </c>
      <c r="J6" s="11">
        <f>3870/C6</f>
        <v>0.163650202976996</v>
      </c>
    </row>
    <row r="7" s="1" customFormat="1" spans="2:10">
      <c r="B7" s="9" t="s">
        <v>107</v>
      </c>
      <c r="C7" s="9">
        <v>25066</v>
      </c>
      <c r="D7" s="9">
        <v>9610</v>
      </c>
      <c r="E7" s="9">
        <v>7335</v>
      </c>
      <c r="F7" s="9">
        <f t="shared" si="0"/>
        <v>16945</v>
      </c>
      <c r="G7" s="10">
        <f t="shared" si="1"/>
        <v>0.383387856060002</v>
      </c>
      <c r="H7" s="10">
        <f t="shared" si="2"/>
        <v>0.676015319556371</v>
      </c>
      <c r="I7" s="11">
        <f>950/C7</f>
        <v>0.0378999441474507</v>
      </c>
      <c r="J7" s="11">
        <f>3910/C7</f>
        <v>0.155988191175297</v>
      </c>
    </row>
    <row r="9" s="1" customFormat="1" spans="2:10">
      <c r="B9" s="2"/>
      <c r="C9" s="2"/>
      <c r="D9" s="2"/>
      <c r="E9" s="2"/>
      <c r="F9" s="2"/>
      <c r="G9" s="12"/>
      <c r="H9" s="2"/>
      <c r="I9" s="3"/>
      <c r="J9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abbyyangxiu</dc:creator>
  <cp:lastModifiedBy>杨秀</cp:lastModifiedBy>
  <dcterms:created xsi:type="dcterms:W3CDTF">2026-07-06T22:10:29Z</dcterms:created>
  <dcterms:modified xsi:type="dcterms:W3CDTF">2026-07-06T22:59:00Z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5561CC215412B117B4C24B6AB299A166_43</vt:lpwstr>
  </property>
  <property fmtid="{D5CDD505-2E9C-101B-9397-08002B2CF9AE}" pid="3" name="KSOProductBuildVer">
    <vt:lpwstr>2052-12.1.26026.26026</vt:lpwstr>
  </property>
  <property fmtid="{D5CDD505-2E9C-101B-9397-08002B2CF9AE}" pid="4" name="CalculationRule">
    <vt:i4>1</vt:i4>
  </property>
</Properties>
</file>